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auj\Desktop\"/>
    </mc:Choice>
  </mc:AlternateContent>
  <bookViews>
    <workbookView xWindow="0" yWindow="0" windowWidth="20490" windowHeight="735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18" i="1" l="1"/>
  <c r="F41" i="1"/>
  <c r="F36" i="1"/>
  <c r="F26" i="1"/>
  <c r="F25" i="1"/>
  <c r="F44" i="1" s="1"/>
  <c r="F16" i="1"/>
  <c r="F15" i="1"/>
  <c r="F14" i="1"/>
  <c r="F27" i="1" l="1"/>
  <c r="F28" i="1" s="1"/>
  <c r="F37" i="1" l="1"/>
  <c r="F42" i="1" s="1"/>
  <c r="F43" i="1" s="1"/>
  <c r="E46" i="1" s="1"/>
  <c r="E47" i="1" s="1"/>
</calcChain>
</file>

<file path=xl/sharedStrings.xml><?xml version="1.0" encoding="utf-8"?>
<sst xmlns="http://schemas.openxmlformats.org/spreadsheetml/2006/main" count="31" uniqueCount="30">
  <si>
    <t>Valor do terreno</t>
  </si>
  <si>
    <t>ITBI</t>
  </si>
  <si>
    <t>Escritura</t>
  </si>
  <si>
    <t>Assessoria Jurídica</t>
  </si>
  <si>
    <t>Registro de imóveis</t>
  </si>
  <si>
    <t>Compra do terreno</t>
  </si>
  <si>
    <t>Construção</t>
  </si>
  <si>
    <t>Tamanho da casa a ser construída (m2)</t>
  </si>
  <si>
    <t>Venda</t>
  </si>
  <si>
    <t>Valor que você deseja vender?</t>
  </si>
  <si>
    <t>Despesas de Marketing</t>
  </si>
  <si>
    <t>Corretagem</t>
  </si>
  <si>
    <t>Impostos (considere 15% para PF)</t>
  </si>
  <si>
    <t>RECEITA BRUTA DE VENDA</t>
  </si>
  <si>
    <t>(-)DESPESAS COM VENDAS</t>
  </si>
  <si>
    <t>(=)RECEITA LÍQUIDA</t>
  </si>
  <si>
    <t>(-) TERRENO E CONSTRUÇÃO</t>
  </si>
  <si>
    <t>(=)RESULTADO</t>
  </si>
  <si>
    <t>RETORNO SOBRE INVESTIMENTO</t>
  </si>
  <si>
    <r>
      <rPr>
        <sz val="11"/>
        <color rgb="FFC00000"/>
        <rFont val="Calibri"/>
        <family val="2"/>
        <scheme val="minor"/>
      </rPr>
      <t>Atenção:</t>
    </r>
    <r>
      <rPr>
        <sz val="11"/>
        <color theme="1"/>
        <rFont val="Calibri"/>
        <family val="2"/>
        <scheme val="minor"/>
      </rPr>
      <t xml:space="preserve"> As premissas aqui apontadas estão simplificadas, apresentado 80 - 90% de assertividade. Em alguns casos, faz-se necessários cálculos adicionais. Para correta utilização, altere apenas as células marcadas em </t>
    </r>
    <r>
      <rPr>
        <b/>
        <sz val="13"/>
        <color rgb="FF00B050"/>
        <rFont val="Calibri"/>
        <family val="2"/>
        <scheme val="minor"/>
      </rPr>
      <t>VERDE.</t>
    </r>
  </si>
  <si>
    <t>Gerenciamento de obra</t>
  </si>
  <si>
    <t>Despesas finais (muros, extras, etc)</t>
  </si>
  <si>
    <t>Projetos arq. e estruturais (por m2)</t>
  </si>
  <si>
    <t>Doc. acessórios (negativas, autent., etc)</t>
  </si>
  <si>
    <t>Custo da construção (por m2) - CUB</t>
  </si>
  <si>
    <t>CUSTO DE AQUISIÇÃO DO TERRENO</t>
  </si>
  <si>
    <t>ANÁLISE DE RESULTADOS</t>
  </si>
  <si>
    <r>
      <rPr>
        <b/>
        <sz val="18"/>
        <color theme="1"/>
        <rFont val="Calibri"/>
        <family val="2"/>
        <scheme val="minor"/>
      </rPr>
      <t>CONTAS CERTAS NA                                     CONTRUÇÃO DE CASAS</t>
    </r>
    <r>
      <rPr>
        <sz val="18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>PARA REVENDA</t>
    </r>
  </si>
  <si>
    <t>https://www.floriparealestate.com.br/post/contas-certas-na-construção-de-casas-para-revenda</t>
  </si>
  <si>
    <r>
      <rPr>
        <sz val="11"/>
        <color rgb="FFC00000"/>
        <rFont val="Calibri"/>
        <family val="2"/>
        <scheme val="minor"/>
      </rPr>
      <t>Atenção 2: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NENHUMA célula está bloqueada, justamente para que você possa fazer alterações de forma voluntária. Cuide para não cometer mudanças equivocadas. Caso necessário, baixe o arquivo novemente 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</si>
</sst>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3"/>
      <color rgb="FF00B05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center" wrapText="1"/>
    </xf>
    <xf numFmtId="0" fontId="0" fillId="0" borderId="0" xfId="0" applyBorder="1"/>
    <xf numFmtId="0" fontId="0" fillId="2" borderId="16" xfId="0" applyFill="1" applyBorder="1"/>
    <xf numFmtId="0" fontId="0" fillId="2" borderId="18" xfId="0" applyFill="1" applyBorder="1"/>
    <xf numFmtId="0" fontId="0" fillId="2" borderId="19" xfId="0" applyFill="1" applyBorder="1"/>
    <xf numFmtId="0" fontId="0" fillId="0" borderId="0" xfId="0" applyBorder="1" applyAlignment="1">
      <alignment wrapText="1"/>
    </xf>
    <xf numFmtId="0" fontId="0" fillId="2" borderId="20" xfId="0" applyFill="1" applyBorder="1"/>
    <xf numFmtId="9" fontId="2" fillId="0" borderId="0" xfId="0" applyNumberFormat="1" applyFont="1" applyBorder="1"/>
    <xf numFmtId="164" fontId="1" fillId="0" borderId="0" xfId="0" applyNumberFormat="1" applyFont="1" applyBorder="1"/>
    <xf numFmtId="10" fontId="2" fillId="0" borderId="0" xfId="0" applyNumberFormat="1" applyFont="1" applyBorder="1"/>
    <xf numFmtId="0" fontId="0" fillId="2" borderId="21" xfId="0" applyFill="1" applyBorder="1"/>
    <xf numFmtId="0" fontId="0" fillId="2" borderId="23" xfId="0" applyFill="1" applyBorder="1"/>
    <xf numFmtId="0" fontId="0" fillId="2" borderId="22" xfId="0" applyFill="1" applyBorder="1"/>
    <xf numFmtId="9" fontId="0" fillId="0" borderId="0" xfId="0" applyNumberFormat="1" applyBorder="1"/>
    <xf numFmtId="0" fontId="0" fillId="2" borderId="17" xfId="0" applyFill="1" applyBorder="1"/>
    <xf numFmtId="0" fontId="0" fillId="0" borderId="22" xfId="0" applyBorder="1"/>
    <xf numFmtId="0" fontId="0" fillId="2" borderId="0" xfId="0" applyFill="1" applyBorder="1"/>
    <xf numFmtId="0" fontId="0" fillId="2" borderId="17" xfId="0" applyFill="1" applyBorder="1" applyAlignment="1">
      <alignment horizontal="center" wrapText="1"/>
    </xf>
    <xf numFmtId="0" fontId="12" fillId="0" borderId="4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164" fontId="14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164" fontId="5" fillId="0" borderId="0" xfId="0" applyNumberFormat="1" applyFont="1" applyBorder="1" applyAlignment="1">
      <alignment vertical="center"/>
    </xf>
    <xf numFmtId="9" fontId="4" fillId="0" borderId="0" xfId="0" applyNumberFormat="1" applyFont="1" applyBorder="1" applyAlignment="1">
      <alignment vertical="center"/>
    </xf>
    <xf numFmtId="9" fontId="0" fillId="0" borderId="1" xfId="0" applyNumberFormat="1" applyBorder="1" applyAlignment="1">
      <alignment vertical="center"/>
    </xf>
    <xf numFmtId="0" fontId="0" fillId="0" borderId="0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0" fillId="2" borderId="0" xfId="0" applyFill="1" applyBorder="1" applyAlignment="1">
      <alignment wrapText="1"/>
    </xf>
    <xf numFmtId="9" fontId="2" fillId="2" borderId="0" xfId="0" applyNumberFormat="1" applyFont="1" applyFill="1" applyBorder="1"/>
    <xf numFmtId="164" fontId="1" fillId="2" borderId="0" xfId="0" applyNumberFormat="1" applyFont="1" applyFill="1" applyBorder="1"/>
    <xf numFmtId="0" fontId="0" fillId="0" borderId="0" xfId="0" applyFill="1" applyBorder="1" applyAlignment="1">
      <alignment horizontal="left" wrapText="1"/>
    </xf>
    <xf numFmtId="164" fontId="16" fillId="0" borderId="5" xfId="0" applyNumberFormat="1" applyFont="1" applyBorder="1" applyAlignment="1">
      <alignment horizontal="center" vertical="center"/>
    </xf>
    <xf numFmtId="164" fontId="16" fillId="0" borderId="6" xfId="0" applyNumberFormat="1" applyFont="1" applyBorder="1" applyAlignment="1">
      <alignment horizontal="center" vertical="center"/>
    </xf>
    <xf numFmtId="10" fontId="16" fillId="0" borderId="8" xfId="0" applyNumberFormat="1" applyFont="1" applyBorder="1" applyAlignment="1">
      <alignment horizontal="center" vertical="center"/>
    </xf>
    <xf numFmtId="10" fontId="16" fillId="0" borderId="9" xfId="0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/>
    </xf>
    <xf numFmtId="0" fontId="18" fillId="2" borderId="22" xfId="1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18" fillId="3" borderId="11" xfId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11" fillId="6" borderId="0" xfId="0" applyFont="1" applyFill="1" applyBorder="1" applyAlignment="1">
      <alignment horizontal="center" wrapText="1"/>
    </xf>
    <xf numFmtId="0" fontId="0" fillId="5" borderId="0" xfId="0" applyFill="1" applyBorder="1" applyAlignment="1">
      <alignment horizontal="center" wrapText="1"/>
    </xf>
    <xf numFmtId="0" fontId="0" fillId="4" borderId="0" xfId="0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</cellXfs>
  <cellStyles count="2">
    <cellStyle name="Hiperlink" xfId="1" builtinId="8"/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loriparealestate.com.br/post/contas-certas-na-constru&#231;&#227;o-de-casas-para-revenda" TargetMode="External"/><Relationship Id="rId1" Type="http://schemas.openxmlformats.org/officeDocument/2006/relationships/hyperlink" Target="https://www.floriparealestate.com.br/post/contas-certas-na-constru&#231;&#227;o-de-casas-para-reven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6"/>
  <sheetViews>
    <sheetView tabSelected="1" topLeftCell="A16" zoomScale="85" zoomScaleNormal="85" workbookViewId="0">
      <selection activeCell="I24" sqref="I24"/>
    </sheetView>
  </sheetViews>
  <sheetFormatPr defaultRowHeight="15" x14ac:dyDescent="0.25"/>
  <cols>
    <col min="1" max="2" width="9.140625" style="1"/>
    <col min="3" max="3" width="4.140625" style="1" customWidth="1"/>
    <col min="4" max="4" width="38" bestFit="1" customWidth="1"/>
    <col min="5" max="5" width="12.85546875" bestFit="1" customWidth="1"/>
    <col min="6" max="6" width="16.7109375" customWidth="1"/>
    <col min="7" max="7" width="4.7109375" style="1" customWidth="1"/>
    <col min="8" max="21" width="9.140625" style="1"/>
  </cols>
  <sheetData>
    <row r="1" spans="2:8" s="1" customFormat="1" ht="15.75" thickBot="1" x14ac:dyDescent="0.3"/>
    <row r="2" spans="2:8" ht="58.5" customHeight="1" thickTop="1" x14ac:dyDescent="0.25">
      <c r="B2" s="4"/>
      <c r="C2" s="16"/>
      <c r="D2" s="52" t="s">
        <v>27</v>
      </c>
      <c r="E2" s="52"/>
      <c r="F2" s="52"/>
      <c r="G2" s="16"/>
      <c r="H2" s="5"/>
    </row>
    <row r="3" spans="2:8" ht="69.75" customHeight="1" x14ac:dyDescent="0.25">
      <c r="B3" s="6"/>
      <c r="C3" s="18"/>
      <c r="D3" s="53" t="s">
        <v>19</v>
      </c>
      <c r="E3" s="45"/>
      <c r="F3" s="54"/>
      <c r="G3" s="18"/>
      <c r="H3" s="8"/>
    </row>
    <row r="4" spans="2:8" ht="47.25" customHeight="1" x14ac:dyDescent="0.25">
      <c r="B4" s="6"/>
      <c r="C4" s="18"/>
      <c r="D4" s="55" t="s">
        <v>29</v>
      </c>
      <c r="E4" s="56"/>
      <c r="F4" s="57"/>
      <c r="G4" s="18"/>
      <c r="H4" s="8"/>
    </row>
    <row r="5" spans="2:8" ht="31.5" customHeight="1" x14ac:dyDescent="0.25">
      <c r="B5" s="6"/>
      <c r="C5" s="18"/>
      <c r="D5" s="44" t="s">
        <v>28</v>
      </c>
      <c r="E5" s="45"/>
      <c r="F5" s="45"/>
      <c r="G5" s="18"/>
      <c r="H5" s="8"/>
    </row>
    <row r="6" spans="2:8" ht="17.25" customHeight="1" thickBot="1" x14ac:dyDescent="0.3">
      <c r="B6" s="6"/>
      <c r="C6" s="18"/>
      <c r="D6" s="2"/>
      <c r="E6" s="2"/>
      <c r="F6" s="2"/>
      <c r="G6" s="18"/>
      <c r="H6" s="8"/>
    </row>
    <row r="7" spans="2:8" ht="17.25" customHeight="1" thickTop="1" thickBot="1" x14ac:dyDescent="0.3">
      <c r="B7" s="6"/>
      <c r="C7" s="4"/>
      <c r="D7" s="19"/>
      <c r="E7" s="19"/>
      <c r="F7" s="19"/>
      <c r="G7" s="5"/>
      <c r="H7" s="8"/>
    </row>
    <row r="8" spans="2:8" ht="16.5" thickTop="1" thickBot="1" x14ac:dyDescent="0.3">
      <c r="B8" s="6"/>
      <c r="C8" s="6"/>
      <c r="D8" s="3" t="s">
        <v>7</v>
      </c>
      <c r="E8" s="58">
        <v>120</v>
      </c>
      <c r="F8" s="59"/>
      <c r="G8" s="8"/>
      <c r="H8" s="8"/>
    </row>
    <row r="9" spans="2:8" ht="16.5" thickTop="1" thickBot="1" x14ac:dyDescent="0.3">
      <c r="B9" s="6"/>
      <c r="C9" s="12"/>
      <c r="D9" s="14"/>
      <c r="E9" s="14"/>
      <c r="F9" s="14"/>
      <c r="G9" s="13"/>
      <c r="H9" s="8"/>
    </row>
    <row r="10" spans="2:8" ht="16.5" thickTop="1" thickBot="1" x14ac:dyDescent="0.3">
      <c r="B10" s="6"/>
      <c r="C10" s="18"/>
      <c r="D10" s="18"/>
      <c r="E10" s="18"/>
      <c r="F10" s="18"/>
      <c r="G10" s="18"/>
      <c r="H10" s="8"/>
    </row>
    <row r="11" spans="2:8" ht="15.75" thickTop="1" x14ac:dyDescent="0.25">
      <c r="B11" s="6"/>
      <c r="C11" s="4"/>
      <c r="D11" s="16"/>
      <c r="E11" s="16"/>
      <c r="F11" s="16"/>
      <c r="G11" s="5"/>
      <c r="H11" s="8"/>
    </row>
    <row r="12" spans="2:8" ht="15.75" thickBot="1" x14ac:dyDescent="0.3">
      <c r="B12" s="6"/>
      <c r="C12" s="6"/>
      <c r="D12" s="50" t="s">
        <v>5</v>
      </c>
      <c r="E12" s="50"/>
      <c r="F12" s="50"/>
      <c r="G12" s="8"/>
      <c r="H12" s="8"/>
    </row>
    <row r="13" spans="2:8" ht="16.5" thickTop="1" thickBot="1" x14ac:dyDescent="0.3">
      <c r="B13" s="6"/>
      <c r="C13" s="6"/>
      <c r="D13" s="7" t="s">
        <v>0</v>
      </c>
      <c r="E13" s="60">
        <v>100000</v>
      </c>
      <c r="F13" s="61"/>
      <c r="G13" s="8"/>
      <c r="H13" s="8"/>
    </row>
    <row r="14" spans="2:8" ht="15.75" thickTop="1" x14ac:dyDescent="0.25">
      <c r="B14" s="6"/>
      <c r="C14" s="6"/>
      <c r="D14" s="7" t="s">
        <v>1</v>
      </c>
      <c r="E14" s="9">
        <v>0.02</v>
      </c>
      <c r="F14" s="10">
        <f>E14*E13</f>
        <v>2000</v>
      </c>
      <c r="G14" s="8"/>
      <c r="H14" s="8"/>
    </row>
    <row r="15" spans="2:8" x14ac:dyDescent="0.25">
      <c r="B15" s="6"/>
      <c r="C15" s="6"/>
      <c r="D15" s="7" t="s">
        <v>2</v>
      </c>
      <c r="E15" s="9">
        <v>0.01</v>
      </c>
      <c r="F15" s="10">
        <f>E15*E13</f>
        <v>1000</v>
      </c>
      <c r="G15" s="8"/>
      <c r="H15" s="8"/>
    </row>
    <row r="16" spans="2:8" x14ac:dyDescent="0.25">
      <c r="B16" s="6"/>
      <c r="C16" s="6"/>
      <c r="D16" s="7" t="s">
        <v>4</v>
      </c>
      <c r="E16" s="11">
        <v>8.0000000000000002E-3</v>
      </c>
      <c r="F16" s="10">
        <f>E16*E13</f>
        <v>800</v>
      </c>
      <c r="G16" s="8"/>
      <c r="H16" s="8"/>
    </row>
    <row r="17" spans="2:8" x14ac:dyDescent="0.25">
      <c r="B17" s="6"/>
      <c r="C17" s="6"/>
      <c r="D17" s="7" t="s">
        <v>23</v>
      </c>
      <c r="E17" s="15"/>
      <c r="F17" s="10">
        <v>200</v>
      </c>
      <c r="G17" s="8"/>
      <c r="H17" s="8"/>
    </row>
    <row r="18" spans="2:8" x14ac:dyDescent="0.25">
      <c r="B18" s="6"/>
      <c r="C18" s="6"/>
      <c r="D18" s="7" t="s">
        <v>3</v>
      </c>
      <c r="E18" s="9">
        <v>0.01</v>
      </c>
      <c r="F18" s="10">
        <f>E18*E13</f>
        <v>1000</v>
      </c>
      <c r="G18" s="8"/>
      <c r="H18" s="8"/>
    </row>
    <row r="19" spans="2:8" x14ac:dyDescent="0.25">
      <c r="B19" s="6"/>
      <c r="C19" s="6"/>
      <c r="D19" s="33"/>
      <c r="E19" s="34"/>
      <c r="F19" s="35"/>
      <c r="G19" s="8"/>
      <c r="H19" s="8"/>
    </row>
    <row r="20" spans="2:8" x14ac:dyDescent="0.25">
      <c r="B20" s="6"/>
      <c r="C20" s="6"/>
      <c r="D20" s="36" t="s">
        <v>25</v>
      </c>
      <c r="E20" s="41">
        <f>SUM(E13,F14,F15,F16,F17,F18)</f>
        <v>105000</v>
      </c>
      <c r="F20" s="41"/>
      <c r="G20" s="8"/>
      <c r="H20" s="8"/>
    </row>
    <row r="21" spans="2:8" ht="15.75" thickBot="1" x14ac:dyDescent="0.3">
      <c r="B21" s="6"/>
      <c r="C21" s="12"/>
      <c r="D21" s="14"/>
      <c r="E21" s="14"/>
      <c r="F21" s="14"/>
      <c r="G21" s="13"/>
      <c r="H21" s="8"/>
    </row>
    <row r="22" spans="2:8" ht="16.5" thickTop="1" thickBot="1" x14ac:dyDescent="0.3">
      <c r="B22" s="6"/>
      <c r="C22" s="18"/>
      <c r="D22" s="18"/>
      <c r="E22" s="18"/>
      <c r="F22" s="18"/>
      <c r="G22" s="18"/>
      <c r="H22" s="8"/>
    </row>
    <row r="23" spans="2:8" ht="15.75" thickTop="1" x14ac:dyDescent="0.25">
      <c r="B23" s="6"/>
      <c r="C23" s="4"/>
      <c r="D23" s="16"/>
      <c r="E23" s="16"/>
      <c r="F23" s="16"/>
      <c r="G23" s="5"/>
      <c r="H23" s="8"/>
    </row>
    <row r="24" spans="2:8" ht="15.75" thickBot="1" x14ac:dyDescent="0.3">
      <c r="B24" s="6"/>
      <c r="C24" s="6"/>
      <c r="D24" s="49" t="s">
        <v>6</v>
      </c>
      <c r="E24" s="49"/>
      <c r="F24" s="49"/>
      <c r="G24" s="8"/>
      <c r="H24" s="8"/>
    </row>
    <row r="25" spans="2:8" ht="16.5" thickTop="1" thickBot="1" x14ac:dyDescent="0.3">
      <c r="B25" s="6"/>
      <c r="C25" s="6"/>
      <c r="D25" s="30" t="s">
        <v>22</v>
      </c>
      <c r="E25" s="31">
        <v>100</v>
      </c>
      <c r="F25" s="32">
        <f>E25*E8</f>
        <v>12000</v>
      </c>
      <c r="G25" s="8"/>
      <c r="H25" s="8"/>
    </row>
    <row r="26" spans="2:8" ht="16.5" thickTop="1" thickBot="1" x14ac:dyDescent="0.3">
      <c r="B26" s="6"/>
      <c r="C26" s="6"/>
      <c r="D26" s="26" t="s">
        <v>24</v>
      </c>
      <c r="E26" s="31">
        <v>2000</v>
      </c>
      <c r="F26" s="32">
        <f>E26*E8</f>
        <v>240000</v>
      </c>
      <c r="G26" s="8"/>
      <c r="H26" s="8"/>
    </row>
    <row r="27" spans="2:8" ht="15.75" thickTop="1" x14ac:dyDescent="0.25">
      <c r="B27" s="6"/>
      <c r="C27" s="6"/>
      <c r="D27" s="26" t="s">
        <v>21</v>
      </c>
      <c r="E27" s="28">
        <v>0.15</v>
      </c>
      <c r="F27" s="32">
        <f>E27*F26</f>
        <v>36000</v>
      </c>
      <c r="G27" s="8"/>
      <c r="H27" s="8"/>
    </row>
    <row r="28" spans="2:8" x14ac:dyDescent="0.25">
      <c r="B28" s="6"/>
      <c r="C28" s="6"/>
      <c r="D28" s="26" t="s">
        <v>20</v>
      </c>
      <c r="E28" s="28">
        <v>0.1</v>
      </c>
      <c r="F28" s="32">
        <f>E28*(F26+F27)</f>
        <v>27600</v>
      </c>
      <c r="G28" s="8"/>
      <c r="H28" s="8"/>
    </row>
    <row r="29" spans="2:8" ht="15.75" thickBot="1" x14ac:dyDescent="0.3">
      <c r="B29" s="6"/>
      <c r="C29" s="12"/>
      <c r="D29" s="14"/>
      <c r="E29" s="14"/>
      <c r="F29" s="14"/>
      <c r="G29" s="13"/>
      <c r="H29" s="8"/>
    </row>
    <row r="30" spans="2:8" ht="16.5" thickTop="1" thickBot="1" x14ac:dyDescent="0.3">
      <c r="B30" s="6"/>
      <c r="C30" s="18"/>
      <c r="D30" s="18"/>
      <c r="E30" s="18"/>
      <c r="F30" s="18"/>
      <c r="G30" s="18"/>
      <c r="H30" s="8"/>
    </row>
    <row r="31" spans="2:8" ht="15.75" thickTop="1" x14ac:dyDescent="0.25">
      <c r="B31" s="6"/>
      <c r="C31" s="4"/>
      <c r="D31" s="16"/>
      <c r="E31" s="16"/>
      <c r="F31" s="16"/>
      <c r="G31" s="5"/>
      <c r="H31" s="8"/>
    </row>
    <row r="32" spans="2:8" x14ac:dyDescent="0.25">
      <c r="B32" s="6"/>
      <c r="C32" s="6"/>
      <c r="D32" s="48" t="s">
        <v>8</v>
      </c>
      <c r="E32" s="48"/>
      <c r="F32" s="48"/>
      <c r="G32" s="8"/>
      <c r="H32" s="8"/>
    </row>
    <row r="33" spans="2:8" ht="15.75" thickBot="1" x14ac:dyDescent="0.3">
      <c r="B33" s="6"/>
      <c r="C33" s="6"/>
      <c r="D33" s="3"/>
      <c r="E33" s="3"/>
      <c r="F33" s="3"/>
      <c r="G33" s="8"/>
      <c r="H33" s="8"/>
    </row>
    <row r="34" spans="2:8" ht="16.5" thickTop="1" thickBot="1" x14ac:dyDescent="0.3">
      <c r="B34" s="6"/>
      <c r="C34" s="6"/>
      <c r="D34" s="26" t="s">
        <v>9</v>
      </c>
      <c r="E34" s="46">
        <v>540000</v>
      </c>
      <c r="F34" s="47"/>
      <c r="G34" s="8"/>
      <c r="H34" s="8"/>
    </row>
    <row r="35" spans="2:8" ht="15.75" thickTop="1" x14ac:dyDescent="0.25">
      <c r="B35" s="6"/>
      <c r="C35" s="6"/>
      <c r="D35" s="22" t="s">
        <v>10</v>
      </c>
      <c r="E35" s="22"/>
      <c r="F35" s="27">
        <v>500</v>
      </c>
      <c r="G35" s="8"/>
      <c r="H35" s="8"/>
    </row>
    <row r="36" spans="2:8" ht="15.75" thickBot="1" x14ac:dyDescent="0.3">
      <c r="B36" s="6"/>
      <c r="C36" s="6"/>
      <c r="D36" s="26" t="s">
        <v>11</v>
      </c>
      <c r="E36" s="28">
        <v>0.06</v>
      </c>
      <c r="F36" s="27">
        <f>E36*E34</f>
        <v>32400</v>
      </c>
      <c r="G36" s="8"/>
      <c r="H36" s="8"/>
    </row>
    <row r="37" spans="2:8" ht="16.5" thickTop="1" thickBot="1" x14ac:dyDescent="0.3">
      <c r="B37" s="6"/>
      <c r="C37" s="6"/>
      <c r="D37" s="22" t="s">
        <v>12</v>
      </c>
      <c r="E37" s="29">
        <v>0.15</v>
      </c>
      <c r="F37" s="27">
        <f>(E34-F36-F35-F28-F27-F26-F25-E13-F14-F15-F16-F17-F18)*15%</f>
        <v>12975</v>
      </c>
      <c r="G37" s="8"/>
      <c r="H37" s="8"/>
    </row>
    <row r="38" spans="2:8" ht="16.5" thickTop="1" thickBot="1" x14ac:dyDescent="0.3">
      <c r="B38" s="6"/>
      <c r="C38" s="12"/>
      <c r="D38" s="17"/>
      <c r="E38" s="17"/>
      <c r="F38" s="17"/>
      <c r="G38" s="13"/>
      <c r="H38" s="8"/>
    </row>
    <row r="39" spans="2:8" ht="15.75" thickTop="1" x14ac:dyDescent="0.25">
      <c r="B39" s="6"/>
      <c r="C39" s="18"/>
      <c r="D39" s="3"/>
      <c r="E39" s="3"/>
      <c r="F39" s="3"/>
      <c r="G39" s="18"/>
      <c r="H39" s="8"/>
    </row>
    <row r="40" spans="2:8" ht="18.75" x14ac:dyDescent="0.3">
      <c r="B40" s="6"/>
      <c r="C40" s="18"/>
      <c r="D40" s="51" t="s">
        <v>26</v>
      </c>
      <c r="E40" s="51"/>
      <c r="F40" s="51"/>
      <c r="G40" s="18"/>
      <c r="H40" s="8"/>
    </row>
    <row r="41" spans="2:8" ht="21.75" customHeight="1" x14ac:dyDescent="0.25">
      <c r="B41" s="6"/>
      <c r="C41" s="18"/>
      <c r="D41" s="22" t="s">
        <v>13</v>
      </c>
      <c r="E41" s="22"/>
      <c r="F41" s="23">
        <f>E34</f>
        <v>540000</v>
      </c>
      <c r="G41" s="18"/>
      <c r="H41" s="8"/>
    </row>
    <row r="42" spans="2:8" ht="21.75" customHeight="1" x14ac:dyDescent="0.25">
      <c r="B42" s="6"/>
      <c r="C42" s="18"/>
      <c r="D42" s="24" t="s">
        <v>14</v>
      </c>
      <c r="E42" s="24"/>
      <c r="F42" s="25">
        <f>SUM(F35:F37)*-1</f>
        <v>-45875</v>
      </c>
      <c r="G42" s="18"/>
      <c r="H42" s="8"/>
    </row>
    <row r="43" spans="2:8" ht="21.75" customHeight="1" x14ac:dyDescent="0.25">
      <c r="B43" s="6"/>
      <c r="C43" s="18"/>
      <c r="D43" s="22" t="s">
        <v>15</v>
      </c>
      <c r="E43" s="22"/>
      <c r="F43" s="23">
        <f>F41+F42</f>
        <v>494125</v>
      </c>
      <c r="G43" s="18"/>
      <c r="H43" s="8"/>
    </row>
    <row r="44" spans="2:8" ht="21.75" customHeight="1" x14ac:dyDescent="0.25">
      <c r="B44" s="6"/>
      <c r="C44" s="18"/>
      <c r="D44" s="24" t="s">
        <v>16</v>
      </c>
      <c r="E44" s="24"/>
      <c r="F44" s="25">
        <f>SUM(F28,F27,F26,F25,F17,F18,F16,F15,F14,E13)*-1</f>
        <v>-420600</v>
      </c>
      <c r="G44" s="18"/>
      <c r="H44" s="8"/>
    </row>
    <row r="45" spans="2:8" ht="21.75" customHeight="1" thickBot="1" x14ac:dyDescent="0.3">
      <c r="B45" s="6"/>
      <c r="C45" s="18"/>
      <c r="D45" s="3"/>
      <c r="E45" s="3"/>
      <c r="F45" s="3"/>
      <c r="G45" s="18"/>
      <c r="H45" s="8"/>
    </row>
    <row r="46" spans="2:8" ht="21.75" customHeight="1" x14ac:dyDescent="0.25">
      <c r="B46" s="6"/>
      <c r="C46" s="18"/>
      <c r="D46" s="20" t="s">
        <v>17</v>
      </c>
      <c r="E46" s="37">
        <f>F43+F44</f>
        <v>73525</v>
      </c>
      <c r="F46" s="38"/>
      <c r="G46" s="18"/>
      <c r="H46" s="8"/>
    </row>
    <row r="47" spans="2:8" ht="21.75" customHeight="1" thickBot="1" x14ac:dyDescent="0.3">
      <c r="B47" s="6"/>
      <c r="C47" s="18"/>
      <c r="D47" s="21" t="s">
        <v>18</v>
      </c>
      <c r="E47" s="39">
        <f>E46/(-F44)</f>
        <v>0.17480979553019496</v>
      </c>
      <c r="F47" s="40"/>
      <c r="G47" s="18"/>
      <c r="H47" s="8"/>
    </row>
    <row r="48" spans="2:8" s="1" customFormat="1" x14ac:dyDescent="0.25">
      <c r="B48" s="6"/>
      <c r="C48" s="18"/>
      <c r="D48" s="18"/>
      <c r="E48" s="18"/>
      <c r="F48" s="18"/>
      <c r="G48" s="18"/>
      <c r="H48" s="8"/>
    </row>
    <row r="49" spans="2:8" s="1" customFormat="1" ht="27.75" customHeight="1" thickBot="1" x14ac:dyDescent="0.3">
      <c r="B49" s="12"/>
      <c r="C49" s="14"/>
      <c r="D49" s="42" t="s">
        <v>28</v>
      </c>
      <c r="E49" s="43"/>
      <c r="F49" s="43"/>
      <c r="G49" s="14"/>
      <c r="H49" s="13"/>
    </row>
    <row r="50" spans="2:8" s="1" customFormat="1" ht="15.75" thickTop="1" x14ac:dyDescent="0.25"/>
    <row r="51" spans="2:8" s="1" customFormat="1" x14ac:dyDescent="0.25"/>
    <row r="52" spans="2:8" s="1" customFormat="1" x14ac:dyDescent="0.25"/>
    <row r="53" spans="2:8" s="1" customFormat="1" x14ac:dyDescent="0.25"/>
    <row r="54" spans="2:8" s="1" customFormat="1" x14ac:dyDescent="0.25"/>
    <row r="55" spans="2:8" s="1" customFormat="1" x14ac:dyDescent="0.25"/>
    <row r="56" spans="2:8" s="1" customFormat="1" x14ac:dyDescent="0.25"/>
    <row r="57" spans="2:8" s="1" customFormat="1" x14ac:dyDescent="0.25"/>
    <row r="58" spans="2:8" s="1" customFormat="1" x14ac:dyDescent="0.25"/>
    <row r="59" spans="2:8" s="1" customFormat="1" x14ac:dyDescent="0.25"/>
    <row r="60" spans="2:8" s="1" customFormat="1" x14ac:dyDescent="0.25"/>
    <row r="61" spans="2:8" s="1" customFormat="1" x14ac:dyDescent="0.25"/>
    <row r="62" spans="2:8" s="1" customFormat="1" x14ac:dyDescent="0.25"/>
    <row r="63" spans="2:8" s="1" customFormat="1" x14ac:dyDescent="0.25"/>
    <row r="64" spans="2:8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</sheetData>
  <mergeCells count="15">
    <mergeCell ref="D2:F2"/>
    <mergeCell ref="D3:F3"/>
    <mergeCell ref="D4:F4"/>
    <mergeCell ref="E8:F8"/>
    <mergeCell ref="E13:F13"/>
    <mergeCell ref="E46:F46"/>
    <mergeCell ref="E47:F47"/>
    <mergeCell ref="E20:F20"/>
    <mergeCell ref="D49:F49"/>
    <mergeCell ref="D5:F5"/>
    <mergeCell ref="E34:F34"/>
    <mergeCell ref="D32:F32"/>
    <mergeCell ref="D24:F24"/>
    <mergeCell ref="D12:F12"/>
    <mergeCell ref="D40:F40"/>
  </mergeCells>
  <conditionalFormatting sqref="E47">
    <cfRule type="cellIs" dxfId="4" priority="3" operator="lessThan">
      <formula>0</formula>
    </cfRule>
    <cfRule type="cellIs" dxfId="3" priority="4" operator="greaterThan">
      <formula>0</formula>
    </cfRule>
    <cfRule type="cellIs" dxfId="2" priority="5" operator="greaterThan">
      <formula>0</formula>
    </cfRule>
  </conditionalFormatting>
  <conditionalFormatting sqref="E46">
    <cfRule type="cellIs" dxfId="1" priority="1" operator="lessThan">
      <formula>0</formula>
    </cfRule>
    <cfRule type="cellIs" dxfId="0" priority="2" operator="greaterThan">
      <formula>0</formula>
    </cfRule>
  </conditionalFormatting>
  <hyperlinks>
    <hyperlink ref="D49" r:id="rId1"/>
    <hyperlink ref="D5" r:id="rId2"/>
  </hyperlinks>
  <pageMargins left="0.511811024" right="0.511811024" top="0.78740157499999996" bottom="0.78740157499999996" header="0.31496062000000002" footer="0.31496062000000002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araujo</dc:creator>
  <cp:lastModifiedBy>araujo</cp:lastModifiedBy>
  <dcterms:created xsi:type="dcterms:W3CDTF">2021-09-06T13:00:23Z</dcterms:created>
  <dcterms:modified xsi:type="dcterms:W3CDTF">2021-10-17T22:35:10Z</dcterms:modified>
</cp:coreProperties>
</file>